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1975" windowHeight="11985"/>
  </bookViews>
  <sheets>
    <sheet name="Liberated" sheetId="1" r:id="rId1"/>
  </sheets>
  <calcPr calcId="125725"/>
</workbook>
</file>

<file path=xl/calcChain.xml><?xml version="1.0" encoding="utf-8"?>
<calcChain xmlns="http://schemas.openxmlformats.org/spreadsheetml/2006/main">
  <c r="J37" i="1"/>
  <c r="S33"/>
  <c r="O33"/>
  <c r="S32"/>
  <c r="R32"/>
  <c r="Q32"/>
  <c r="P32"/>
  <c r="O32"/>
  <c r="N32"/>
  <c r="M32"/>
  <c r="L32"/>
  <c r="K32"/>
  <c r="J32"/>
  <c r="S31"/>
  <c r="R31"/>
  <c r="Q31"/>
  <c r="P31"/>
  <c r="O31"/>
  <c r="N31"/>
  <c r="M31"/>
  <c r="L31"/>
  <c r="K31"/>
  <c r="J31"/>
  <c r="S30"/>
  <c r="R30"/>
  <c r="Q30"/>
  <c r="P30"/>
  <c r="O30"/>
  <c r="N30"/>
  <c r="M30"/>
  <c r="L30"/>
  <c r="K30"/>
  <c r="J30"/>
  <c r="S29"/>
  <c r="R29"/>
  <c r="Q29"/>
  <c r="P29"/>
  <c r="O29"/>
  <c r="N29"/>
  <c r="M29"/>
  <c r="L29"/>
  <c r="K29"/>
  <c r="J29"/>
  <c r="S28"/>
  <c r="R28"/>
  <c r="Q28"/>
  <c r="P28"/>
  <c r="O28"/>
  <c r="N28"/>
  <c r="M28"/>
  <c r="L28"/>
  <c r="K28"/>
  <c r="J28"/>
  <c r="S27"/>
  <c r="R27"/>
  <c r="Q27"/>
  <c r="P27"/>
  <c r="O27"/>
  <c r="N27"/>
  <c r="M27"/>
  <c r="L27"/>
  <c r="K27"/>
  <c r="J27"/>
  <c r="S26"/>
  <c r="R26"/>
  <c r="Q26"/>
  <c r="P26"/>
  <c r="O26"/>
  <c r="N26"/>
  <c r="M26"/>
  <c r="L26"/>
  <c r="K26"/>
  <c r="J26"/>
  <c r="S25"/>
  <c r="R25"/>
  <c r="Q25"/>
  <c r="P25"/>
  <c r="O25"/>
  <c r="N25"/>
  <c r="M25"/>
  <c r="L25"/>
  <c r="K25"/>
  <c r="J25"/>
  <c r="S24"/>
  <c r="R24"/>
  <c r="Q24"/>
  <c r="P24"/>
  <c r="O24"/>
  <c r="N24"/>
  <c r="M24"/>
  <c r="L24"/>
  <c r="K24"/>
  <c r="J24"/>
  <c r="S23"/>
  <c r="R23"/>
  <c r="Q23"/>
  <c r="P23"/>
  <c r="O23"/>
  <c r="N23"/>
  <c r="M23"/>
  <c r="L23"/>
  <c r="K23"/>
  <c r="J23"/>
  <c r="S22"/>
  <c r="R22"/>
  <c r="Q22"/>
  <c r="P22"/>
  <c r="O22"/>
  <c r="N22"/>
  <c r="M22"/>
  <c r="L22"/>
  <c r="K22"/>
  <c r="J22"/>
  <c r="S21"/>
  <c r="R21"/>
  <c r="Q21"/>
  <c r="P21"/>
  <c r="O21"/>
  <c r="N21"/>
  <c r="M21"/>
  <c r="L21"/>
  <c r="K21"/>
  <c r="J21"/>
  <c r="S20"/>
  <c r="R20"/>
  <c r="Q20"/>
  <c r="P20"/>
  <c r="O20"/>
  <c r="N20"/>
  <c r="M20"/>
  <c r="L20"/>
  <c r="K20"/>
  <c r="J20"/>
  <c r="S19"/>
  <c r="R19"/>
  <c r="Q19"/>
  <c r="P19"/>
  <c r="O19"/>
  <c r="N19"/>
  <c r="M19"/>
  <c r="L19"/>
  <c r="K19"/>
  <c r="J19"/>
  <c r="S18"/>
  <c r="R18"/>
  <c r="Q18"/>
  <c r="P18"/>
  <c r="O18"/>
  <c r="N18"/>
  <c r="M18"/>
  <c r="L18"/>
  <c r="K18"/>
  <c r="J18"/>
  <c r="S17"/>
  <c r="R17"/>
  <c r="Q17"/>
  <c r="P17"/>
  <c r="O17"/>
  <c r="N17"/>
  <c r="M17"/>
  <c r="L17"/>
  <c r="K17"/>
  <c r="J17"/>
  <c r="S16"/>
  <c r="R16"/>
  <c r="Q16"/>
  <c r="P16"/>
  <c r="O16"/>
  <c r="N16"/>
  <c r="M16"/>
  <c r="L16"/>
  <c r="K16"/>
  <c r="J16"/>
  <c r="S15"/>
  <c r="R15"/>
  <c r="Q15"/>
  <c r="P15"/>
  <c r="O15"/>
  <c r="N15"/>
  <c r="M15"/>
  <c r="L15"/>
  <c r="K15"/>
  <c r="J15"/>
  <c r="S14"/>
  <c r="R14"/>
  <c r="Q14"/>
  <c r="P14"/>
  <c r="O14"/>
  <c r="N14"/>
  <c r="M14"/>
  <c r="L14"/>
  <c r="K14"/>
  <c r="J14"/>
  <c r="S13"/>
  <c r="R13"/>
  <c r="Q13"/>
  <c r="P13"/>
  <c r="O13"/>
  <c r="N13"/>
  <c r="M13"/>
  <c r="L13"/>
  <c r="K13"/>
  <c r="J13"/>
  <c r="S12"/>
  <c r="R12"/>
  <c r="Q12"/>
  <c r="P12"/>
  <c r="O12"/>
  <c r="N12"/>
  <c r="M12"/>
  <c r="L12"/>
  <c r="K12"/>
  <c r="J12"/>
  <c r="S11"/>
  <c r="R11"/>
  <c r="Q11"/>
  <c r="P11"/>
  <c r="O11"/>
  <c r="N11"/>
  <c r="M11"/>
  <c r="L11"/>
  <c r="K11"/>
  <c r="J11"/>
  <c r="S10"/>
  <c r="R10"/>
  <c r="P10"/>
  <c r="M10"/>
  <c r="J10"/>
  <c r="S9"/>
  <c r="L9" s="1"/>
  <c r="R9"/>
  <c r="P9"/>
  <c r="M9"/>
  <c r="J9"/>
  <c r="S8"/>
  <c r="R8"/>
  <c r="P8"/>
  <c r="M8"/>
  <c r="J8"/>
  <c r="L8" l="1"/>
  <c r="Q8" s="1"/>
  <c r="L10"/>
  <c r="N10" s="1"/>
  <c r="O10" s="1"/>
  <c r="Q9"/>
  <c r="K9"/>
  <c r="K8"/>
  <c r="Q10"/>
  <c r="K10"/>
  <c r="N9"/>
  <c r="O9" s="1"/>
  <c r="N8" l="1"/>
  <c r="O8" s="1"/>
  <c r="N33"/>
  <c r="Q33"/>
  <c r="J38" s="1"/>
  <c r="J39" s="1"/>
  <c r="J40" s="1"/>
</calcChain>
</file>

<file path=xl/comments1.xml><?xml version="1.0" encoding="utf-8"?>
<comments xmlns="http://schemas.openxmlformats.org/spreadsheetml/2006/main">
  <authors>
    <author>barry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What is your target % gain per trade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Add Your Opening Balance Here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Insert your preferred stop loss here.  This will then go into the Suggested Stock Loss Field SS Loss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Enter the average cost for the trade, both buy and sell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Date You Bought the stock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Cost per Share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Current Price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Price Sold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The Stop Loss You Entered with your Broker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Suggested Stop Loss calculated from F5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Target Price Based on your goals Cell F4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Cost Of Trade, Price Paid plus trading costs (Buy &amp; Sell Cost)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Current Stock Value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Current Profit, anfter trading costs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% Winn Loss on trader after trading costs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What is the risk : the difference between what you paid for the stock and your Actual Stop Loss.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When you enter a SOLD Price - this field will be automatically populated with your Profit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Initial Investment (excluding Trading Costs)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Cost of the Trade = Cell M5, can be overwritten for different costs per trade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>www.liberatedstocktrader.com</t>
        </r>
        <r>
          <rPr>
            <sz val="9"/>
            <color indexed="81"/>
            <rFont val="Tahoma"/>
            <family val="2"/>
          </rPr>
          <t xml:space="preserve">
Traders Log - Why did you buy the stock</t>
        </r>
      </text>
    </comment>
  </commentList>
</comments>
</file>

<file path=xl/sharedStrings.xml><?xml version="1.0" encoding="utf-8"?>
<sst xmlns="http://schemas.openxmlformats.org/spreadsheetml/2006/main" count="46" uniqueCount="46">
  <si>
    <t>Name:</t>
  </si>
  <si>
    <t>Liberated Stock Trader</t>
  </si>
  <si>
    <t>Year</t>
  </si>
  <si>
    <t>Calculated Cell - Do Not Edit</t>
  </si>
  <si>
    <t>Target Gain Per Trade</t>
  </si>
  <si>
    <t>Portfolio Opening Value</t>
  </si>
  <si>
    <t>Stop Loss %</t>
  </si>
  <si>
    <t>Trade Cost</t>
  </si>
  <si>
    <t>Symbol</t>
  </si>
  <si>
    <t>Date In</t>
  </si>
  <si>
    <t>No Shares</t>
  </si>
  <si>
    <t>Bought $</t>
  </si>
  <si>
    <t>Price H $</t>
  </si>
  <si>
    <t>Sold H</t>
  </si>
  <si>
    <t>Stop Loss</t>
  </si>
  <si>
    <t>S S Loss</t>
  </si>
  <si>
    <t>target 15%</t>
  </si>
  <si>
    <t>Total Cost</t>
  </si>
  <si>
    <t>Value H</t>
  </si>
  <si>
    <t>Profit Now</t>
  </si>
  <si>
    <t>% change P</t>
  </si>
  <si>
    <t>Risk $</t>
  </si>
  <si>
    <t>Taken Profit</t>
  </si>
  <si>
    <t>Invested</t>
  </si>
  <si>
    <t>Chrgs</t>
  </si>
  <si>
    <t>Why Bought</t>
  </si>
  <si>
    <t>Why Sold</t>
  </si>
  <si>
    <t>MYSTOCK</t>
  </si>
  <si>
    <t>15.2.2009</t>
  </si>
  <si>
    <t>LSR</t>
  </si>
  <si>
    <t>20.2.2009</t>
  </si>
  <si>
    <t>WNR</t>
  </si>
  <si>
    <t>1.3.2009</t>
  </si>
  <si>
    <t>Starting Value</t>
  </si>
  <si>
    <t>$ Gain / Loss</t>
  </si>
  <si>
    <t>Current Value</t>
  </si>
  <si>
    <t>% Gain / Loss</t>
  </si>
  <si>
    <t>This tool is offered free, at no cost, with no warrently and the Liberatedstocktrader.com accepts no liability for its usage.</t>
  </si>
  <si>
    <t>Standard Disclaimer</t>
  </si>
  <si>
    <t>http://www.liberatedstocktrader.com/disclaimer.shtml</t>
  </si>
  <si>
    <t>Good EPS / P/E low, strong volume, and OBV Divergent</t>
  </si>
  <si>
    <t>Rebounding from a low / good 5 year revenue</t>
  </si>
  <si>
    <t>Strong breakout, EPS YOY 50%, unique products</t>
  </si>
  <si>
    <t>hit stop loss</t>
  </si>
  <si>
    <t>OBV / RSI and Volume all turned lower</t>
  </si>
  <si>
    <t>hit price target 15%</t>
  </si>
</sst>
</file>

<file path=xl/styles.xml><?xml version="1.0" encoding="utf-8"?>
<styleSheet xmlns="http://schemas.openxmlformats.org/spreadsheetml/2006/main">
  <numFmts count="5">
    <numFmt numFmtId="164" formatCode="&quot;$&quot;#,##0"/>
    <numFmt numFmtId="165" formatCode="&quot;$&quot;#,##0.00"/>
    <numFmt numFmtId="166" formatCode="dd/mm/yyyy;@"/>
    <numFmt numFmtId="167" formatCode="[$-F800]dddd\,\ mmmm\ dd\,\ yyyy"/>
    <numFmt numFmtId="168" formatCode="0.0%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theme="10"/>
      <name val="Arial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 applyBorder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7" fillId="6" borderId="0" xfId="0" applyFont="1" applyFill="1"/>
    <xf numFmtId="15" fontId="7" fillId="6" borderId="0" xfId="0" applyNumberFormat="1" applyFont="1" applyFill="1"/>
    <xf numFmtId="0" fontId="7" fillId="6" borderId="2" xfId="0" applyFont="1" applyFill="1" applyBorder="1"/>
    <xf numFmtId="0" fontId="7" fillId="6" borderId="3" xfId="0" applyFont="1" applyFill="1" applyBorder="1"/>
    <xf numFmtId="15" fontId="7" fillId="6" borderId="3" xfId="0" applyNumberFormat="1" applyFont="1" applyFill="1" applyBorder="1"/>
    <xf numFmtId="0" fontId="7" fillId="6" borderId="4" xfId="0" applyFont="1" applyFill="1" applyBorder="1"/>
    <xf numFmtId="0" fontId="7" fillId="6" borderId="5" xfId="0" applyFont="1" applyFill="1" applyBorder="1"/>
    <xf numFmtId="0" fontId="7" fillId="6" borderId="0" xfId="0" applyFont="1" applyFill="1" applyBorder="1"/>
    <xf numFmtId="0" fontId="7" fillId="6" borderId="0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right"/>
    </xf>
    <xf numFmtId="0" fontId="1" fillId="6" borderId="7" xfId="1" applyFont="1" applyFill="1" applyBorder="1" applyAlignment="1">
      <alignment horizontal="center"/>
    </xf>
    <xf numFmtId="0" fontId="1" fillId="6" borderId="8" xfId="1" applyFont="1" applyFill="1" applyBorder="1" applyAlignment="1">
      <alignment horizontal="center"/>
    </xf>
    <xf numFmtId="0" fontId="1" fillId="6" borderId="9" xfId="1" applyFont="1" applyFill="1" applyBorder="1" applyAlignment="1">
      <alignment horizontal="center"/>
    </xf>
    <xf numFmtId="0" fontId="1" fillId="6" borderId="1" xfId="2" applyNumberFormat="1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 vertical="center"/>
    </xf>
    <xf numFmtId="0" fontId="7" fillId="6" borderId="10" xfId="0" applyFont="1" applyFill="1" applyBorder="1"/>
    <xf numFmtId="0" fontId="7" fillId="6" borderId="0" xfId="0" applyFont="1" applyFill="1" applyAlignment="1">
      <alignment horizontal="right"/>
    </xf>
    <xf numFmtId="9" fontId="2" fillId="2" borderId="1" xfId="1" applyNumberFormat="1" applyBorder="1" applyAlignment="1">
      <alignment horizontal="center"/>
    </xf>
    <xf numFmtId="0" fontId="1" fillId="6" borderId="0" xfId="3" applyFont="1" applyFill="1" applyBorder="1" applyAlignment="1"/>
    <xf numFmtId="164" fontId="1" fillId="6" borderId="1" xfId="2" applyNumberFormat="1" applyFont="1" applyFill="1" applyBorder="1" applyAlignment="1">
      <alignment horizontal="center"/>
    </xf>
    <xf numFmtId="1" fontId="7" fillId="6" borderId="0" xfId="0" applyNumberFormat="1" applyFont="1" applyFill="1" applyBorder="1"/>
    <xf numFmtId="0" fontId="7" fillId="6" borderId="0" xfId="0" applyFont="1" applyFill="1" applyBorder="1" applyAlignment="1">
      <alignment horizontal="right"/>
    </xf>
    <xf numFmtId="165" fontId="2" fillId="2" borderId="1" xfId="1" applyNumberFormat="1" applyBorder="1" applyAlignment="1">
      <alignment horizontal="center"/>
    </xf>
    <xf numFmtId="15" fontId="7" fillId="6" borderId="0" xfId="0" applyNumberFormat="1" applyFont="1" applyFill="1" applyBorder="1"/>
    <xf numFmtId="0" fontId="6" fillId="6" borderId="1" xfId="4" applyFont="1" applyFill="1" applyBorder="1"/>
    <xf numFmtId="15" fontId="6" fillId="6" borderId="1" xfId="4" applyNumberFormat="1" applyFont="1" applyFill="1" applyBorder="1"/>
    <xf numFmtId="0" fontId="6" fillId="7" borderId="1" xfId="4" applyFont="1" applyFill="1" applyBorder="1" applyProtection="1"/>
    <xf numFmtId="49" fontId="6" fillId="7" borderId="1" xfId="4" applyNumberFormat="1" applyFont="1" applyFill="1" applyBorder="1" applyProtection="1"/>
    <xf numFmtId="0" fontId="6" fillId="6" borderId="11" xfId="4" applyFont="1" applyFill="1" applyBorder="1"/>
    <xf numFmtId="0" fontId="1" fillId="6" borderId="1" xfId="1" applyFont="1" applyFill="1" applyBorder="1"/>
    <xf numFmtId="166" fontId="1" fillId="6" borderId="1" xfId="1" applyNumberFormat="1" applyFont="1" applyFill="1" applyBorder="1" applyAlignment="1">
      <alignment horizontal="left"/>
    </xf>
    <xf numFmtId="2" fontId="1" fillId="6" borderId="1" xfId="1" applyNumberFormat="1" applyFont="1" applyFill="1" applyBorder="1" applyProtection="1"/>
    <xf numFmtId="4" fontId="1" fillId="6" borderId="1" xfId="2" applyNumberFormat="1" applyFont="1" applyFill="1" applyBorder="1" applyProtection="1"/>
    <xf numFmtId="0" fontId="1" fillId="6" borderId="1" xfId="1" applyFont="1" applyFill="1" applyBorder="1" applyProtection="1"/>
    <xf numFmtId="0" fontId="6" fillId="6" borderId="1" xfId="4" applyFont="1" applyFill="1" applyBorder="1" applyProtection="1"/>
    <xf numFmtId="10" fontId="6" fillId="6" borderId="1" xfId="4" applyNumberFormat="1" applyFont="1" applyFill="1" applyBorder="1" applyProtection="1"/>
    <xf numFmtId="2" fontId="6" fillId="6" borderId="1" xfId="4" applyNumberFormat="1" applyFont="1" applyFill="1" applyBorder="1" applyProtection="1"/>
    <xf numFmtId="0" fontId="7" fillId="6" borderId="1" xfId="0" applyFont="1" applyFill="1" applyBorder="1" applyProtection="1"/>
    <xf numFmtId="0" fontId="7" fillId="6" borderId="1" xfId="0" applyFont="1" applyFill="1" applyBorder="1"/>
    <xf numFmtId="0" fontId="7" fillId="6" borderId="11" xfId="0" applyFont="1" applyFill="1" applyBorder="1"/>
    <xf numFmtId="0" fontId="1" fillId="6" borderId="1" xfId="2" applyFont="1" applyFill="1" applyBorder="1"/>
    <xf numFmtId="166" fontId="1" fillId="6" borderId="1" xfId="2" applyNumberFormat="1" applyFont="1" applyFill="1" applyBorder="1" applyAlignment="1">
      <alignment horizontal="left"/>
    </xf>
    <xf numFmtId="0" fontId="1" fillId="6" borderId="1" xfId="2" applyFont="1" applyFill="1" applyBorder="1" applyProtection="1"/>
    <xf numFmtId="166" fontId="1" fillId="6" borderId="0" xfId="2" applyNumberFormat="1" applyFont="1" applyFill="1" applyBorder="1" applyAlignment="1">
      <alignment horizontal="left"/>
    </xf>
    <xf numFmtId="166" fontId="1" fillId="6" borderId="1" xfId="1" applyNumberFormat="1" applyFont="1" applyFill="1" applyBorder="1"/>
    <xf numFmtId="165" fontId="6" fillId="6" borderId="1" xfId="4" applyNumberFormat="1" applyFont="1" applyFill="1" applyBorder="1" applyProtection="1"/>
    <xf numFmtId="0" fontId="0" fillId="0" borderId="1" xfId="0" applyBorder="1" applyProtection="1"/>
    <xf numFmtId="0" fontId="7" fillId="6" borderId="0" xfId="0" applyFont="1" applyFill="1" applyBorder="1" applyProtection="1">
      <protection locked="0"/>
    </xf>
    <xf numFmtId="164" fontId="7" fillId="6" borderId="1" xfId="0" applyNumberFormat="1" applyFont="1" applyFill="1" applyBorder="1" applyProtection="1">
      <protection locked="0"/>
    </xf>
    <xf numFmtId="165" fontId="7" fillId="6" borderId="1" xfId="0" applyNumberFormat="1" applyFont="1" applyFill="1" applyBorder="1" applyProtection="1">
      <protection locked="0"/>
    </xf>
    <xf numFmtId="165" fontId="9" fillId="6" borderId="1" xfId="0" applyNumberFormat="1" applyFont="1" applyFill="1" applyBorder="1" applyProtection="1">
      <protection locked="0"/>
    </xf>
    <xf numFmtId="168" fontId="9" fillId="6" borderId="1" xfId="0" applyNumberFormat="1" applyFont="1" applyFill="1" applyBorder="1" applyProtection="1">
      <protection locked="0"/>
    </xf>
    <xf numFmtId="0" fontId="7" fillId="6" borderId="13" xfId="0" applyFont="1" applyFill="1" applyBorder="1"/>
    <xf numFmtId="0" fontId="7" fillId="6" borderId="14" xfId="0" applyFont="1" applyFill="1" applyBorder="1"/>
    <xf numFmtId="15" fontId="7" fillId="6" borderId="14" xfId="0" applyNumberFormat="1" applyFont="1" applyFill="1" applyBorder="1"/>
    <xf numFmtId="0" fontId="7" fillId="6" borderId="12" xfId="0" applyFont="1" applyFill="1" applyBorder="1"/>
    <xf numFmtId="2" fontId="7" fillId="6" borderId="0" xfId="0" applyNumberFormat="1" applyFont="1" applyFill="1" applyBorder="1"/>
    <xf numFmtId="0" fontId="6" fillId="6" borderId="0" xfId="4" applyFont="1" applyFill="1" applyBorder="1"/>
    <xf numFmtId="15" fontId="6" fillId="6" borderId="0" xfId="4" applyNumberFormat="1" applyFont="1" applyFill="1" applyBorder="1"/>
    <xf numFmtId="9" fontId="7" fillId="6" borderId="0" xfId="0" applyNumberFormat="1" applyFont="1" applyFill="1" applyBorder="1"/>
    <xf numFmtId="10" fontId="7" fillId="6" borderId="0" xfId="0" applyNumberFormat="1" applyFont="1" applyFill="1" applyBorder="1"/>
    <xf numFmtId="0" fontId="14" fillId="6" borderId="0" xfId="0" applyFont="1" applyFill="1" applyBorder="1"/>
    <xf numFmtId="0" fontId="14" fillId="6" borderId="0" xfId="0" applyFont="1" applyFill="1"/>
    <xf numFmtId="0" fontId="15" fillId="6" borderId="0" xfId="5" applyFont="1" applyFill="1" applyBorder="1" applyAlignment="1" applyProtection="1"/>
    <xf numFmtId="167" fontId="16" fillId="6" borderId="1" xfId="4" applyNumberFormat="1" applyFont="1" applyFill="1" applyBorder="1"/>
    <xf numFmtId="0" fontId="14" fillId="6" borderId="1" xfId="0" applyFont="1" applyFill="1" applyBorder="1"/>
    <xf numFmtId="167" fontId="17" fillId="6" borderId="1" xfId="4" applyNumberFormat="1" applyFont="1" applyFill="1" applyBorder="1"/>
    <xf numFmtId="0" fontId="13" fillId="6" borderId="11" xfId="0" applyFont="1" applyFill="1" applyBorder="1"/>
    <xf numFmtId="167" fontId="16" fillId="6" borderId="11" xfId="4" applyNumberFormat="1" applyFont="1" applyFill="1" applyBorder="1"/>
    <xf numFmtId="167" fontId="13" fillId="6" borderId="12" xfId="0" applyNumberFormat="1" applyFont="1" applyFill="1" applyBorder="1"/>
  </cellXfs>
  <cellStyles count="6">
    <cellStyle name="Bad" xfId="2" builtinId="27"/>
    <cellStyle name="Check Cell" xfId="4" builtinId="23"/>
    <cellStyle name="Good" xfId="1" builtinId="26"/>
    <cellStyle name="Hyperlink" xfId="5" builtinId="8"/>
    <cellStyle name="Neutral" xfId="3" builtinId="28"/>
    <cellStyle name="Normal" xfId="0" builtinId="0"/>
  </cellStyles>
  <dxfs count="27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iberatedstocktrader.com/disclaimer.s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53"/>
  <sheetViews>
    <sheetView tabSelected="1" zoomScale="90" zoomScaleNormal="90" workbookViewId="0">
      <selection activeCell="U9" sqref="U9"/>
    </sheetView>
  </sheetViews>
  <sheetFormatPr defaultRowHeight="12.75"/>
  <cols>
    <col min="1" max="1" width="1.42578125" style="1" customWidth="1"/>
    <col min="2" max="2" width="1.7109375" style="1" customWidth="1"/>
    <col min="3" max="3" width="16.5703125" style="1" bestFit="1" customWidth="1"/>
    <col min="4" max="4" width="10.85546875" style="2" customWidth="1"/>
    <col min="5" max="5" width="11" style="1" customWidth="1"/>
    <col min="6" max="6" width="8.85546875" style="1" bestFit="1" customWidth="1"/>
    <col min="7" max="7" width="10" style="1" bestFit="1" customWidth="1"/>
    <col min="8" max="8" width="6.85546875" style="1" bestFit="1" customWidth="1"/>
    <col min="9" max="9" width="9.7109375" style="1" bestFit="1" customWidth="1"/>
    <col min="10" max="10" width="11" style="1" customWidth="1"/>
    <col min="11" max="11" width="10.42578125" style="1" customWidth="1"/>
    <col min="12" max="12" width="11.140625" style="1" customWidth="1"/>
    <col min="13" max="13" width="9.140625" style="1" customWidth="1"/>
    <col min="14" max="14" width="9.7109375" style="1" bestFit="1" customWidth="1"/>
    <col min="15" max="15" width="8.85546875" style="1" customWidth="1"/>
    <col min="16" max="16" width="9.28515625" style="1" customWidth="1"/>
    <col min="17" max="17" width="16" style="1" customWidth="1"/>
    <col min="18" max="18" width="9.28515625" style="1" bestFit="1" customWidth="1"/>
    <col min="19" max="19" width="8.7109375" style="1" bestFit="1" customWidth="1"/>
    <col min="20" max="20" width="39.5703125" style="1" customWidth="1"/>
    <col min="21" max="21" width="33" style="1" customWidth="1"/>
    <col min="22" max="23" width="1.85546875" style="1" customWidth="1"/>
    <col min="24" max="16384" width="9.140625" style="1"/>
  </cols>
  <sheetData>
    <row r="1" spans="2:21" ht="13.5" thickBot="1"/>
    <row r="2" spans="2:21" ht="19.5" customHeight="1" thickBot="1">
      <c r="B2" s="3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</row>
    <row r="3" spans="2:21" ht="19.5" customHeight="1" thickTop="1" thickBot="1">
      <c r="B3" s="7"/>
      <c r="C3" s="8"/>
      <c r="D3" s="9" t="s">
        <v>0</v>
      </c>
      <c r="E3" s="10"/>
      <c r="F3" s="11" t="s">
        <v>1</v>
      </c>
      <c r="G3" s="12"/>
      <c r="H3" s="12"/>
      <c r="I3" s="13"/>
      <c r="J3" s="8"/>
      <c r="K3" s="9" t="s">
        <v>2</v>
      </c>
      <c r="L3" s="10"/>
      <c r="M3" s="14">
        <v>2009</v>
      </c>
      <c r="N3" s="8"/>
      <c r="O3" s="8"/>
      <c r="P3" s="15" t="s">
        <v>3</v>
      </c>
      <c r="Q3" s="15"/>
      <c r="R3" s="15"/>
      <c r="S3" s="8"/>
      <c r="T3" s="8"/>
      <c r="U3" s="16"/>
    </row>
    <row r="4" spans="2:21" ht="18.75" customHeight="1" thickTop="1" thickBot="1">
      <c r="B4" s="7"/>
      <c r="C4" s="8"/>
      <c r="D4" s="17" t="s">
        <v>4</v>
      </c>
      <c r="E4" s="17"/>
      <c r="F4" s="18">
        <v>0.15</v>
      </c>
      <c r="G4" s="19"/>
      <c r="H4" s="8"/>
      <c r="I4" s="8"/>
      <c r="J4" s="8"/>
      <c r="K4" s="9" t="s">
        <v>5</v>
      </c>
      <c r="L4" s="10"/>
      <c r="M4" s="20">
        <v>10000</v>
      </c>
      <c r="N4" s="8"/>
      <c r="O4" s="8"/>
      <c r="P4" s="8"/>
      <c r="Q4" s="8"/>
      <c r="R4" s="8"/>
      <c r="S4" s="8"/>
      <c r="T4" s="8"/>
      <c r="U4" s="16"/>
    </row>
    <row r="5" spans="2:21" ht="18.75" customHeight="1" thickTop="1" thickBot="1">
      <c r="B5" s="7"/>
      <c r="C5" s="8"/>
      <c r="D5" s="9" t="s">
        <v>6</v>
      </c>
      <c r="E5" s="10"/>
      <c r="F5" s="18">
        <v>0.05</v>
      </c>
      <c r="G5" s="19"/>
      <c r="H5" s="8"/>
      <c r="I5" s="21"/>
      <c r="J5" s="8"/>
      <c r="K5" s="22"/>
      <c r="L5" s="22" t="s">
        <v>7</v>
      </c>
      <c r="M5" s="23">
        <v>19.98</v>
      </c>
      <c r="N5" s="8"/>
      <c r="O5" s="8"/>
      <c r="P5" s="8"/>
      <c r="Q5" s="8"/>
      <c r="R5" s="8"/>
      <c r="S5" s="8"/>
      <c r="T5" s="8"/>
      <c r="U5" s="16"/>
    </row>
    <row r="6" spans="2:21" ht="11.25" customHeight="1" thickTop="1" thickBot="1">
      <c r="B6" s="7"/>
      <c r="C6" s="8"/>
      <c r="D6" s="24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6"/>
    </row>
    <row r="7" spans="2:21" ht="16.5" thickTop="1" thickBot="1">
      <c r="B7" s="7"/>
      <c r="C7" s="25" t="s">
        <v>8</v>
      </c>
      <c r="D7" s="26" t="s">
        <v>9</v>
      </c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7" t="s">
        <v>15</v>
      </c>
      <c r="K7" s="27" t="s">
        <v>16</v>
      </c>
      <c r="L7" s="27" t="s">
        <v>17</v>
      </c>
      <c r="M7" s="27" t="s">
        <v>18</v>
      </c>
      <c r="N7" s="27" t="s">
        <v>19</v>
      </c>
      <c r="O7" s="27" t="s">
        <v>20</v>
      </c>
      <c r="P7" s="28" t="s">
        <v>21</v>
      </c>
      <c r="Q7" s="27" t="s">
        <v>22</v>
      </c>
      <c r="R7" s="27" t="s">
        <v>23</v>
      </c>
      <c r="S7" s="27" t="s">
        <v>24</v>
      </c>
      <c r="T7" s="25" t="s">
        <v>25</v>
      </c>
      <c r="U7" s="29" t="s">
        <v>26</v>
      </c>
    </row>
    <row r="8" spans="2:21" ht="16.5" thickTop="1" thickBot="1">
      <c r="B8" s="7"/>
      <c r="C8" s="30" t="s">
        <v>27</v>
      </c>
      <c r="D8" s="31" t="s">
        <v>28</v>
      </c>
      <c r="E8" s="30">
        <v>250</v>
      </c>
      <c r="F8" s="30">
        <v>3.3</v>
      </c>
      <c r="G8" s="30">
        <v>3.95</v>
      </c>
      <c r="H8" s="30">
        <v>3.95</v>
      </c>
      <c r="I8" s="30">
        <v>3.61</v>
      </c>
      <c r="J8" s="32">
        <f>IF(F8="","",SUM(F8*(1-$F$5)))</f>
        <v>3.1349999999999998</v>
      </c>
      <c r="K8" s="33">
        <f>IF(F8="","",SUM(L8/E8)*(1+$F$4))</f>
        <v>3.886908</v>
      </c>
      <c r="L8" s="34">
        <f t="shared" ref="L8:L18" si="0">IF(F8="","",SUM(R8+S8))</f>
        <v>844.98</v>
      </c>
      <c r="M8" s="34">
        <f t="shared" ref="M8:M18" si="1">IF(F8="","",SUM(E8*G8))</f>
        <v>987.5</v>
      </c>
      <c r="N8" s="35">
        <f t="shared" ref="N8:N17" si="2">IF(F8="","",SUM(M8-L8))</f>
        <v>142.51999999999998</v>
      </c>
      <c r="O8" s="36">
        <f>IF(F8="","",SUM(N8/L8))</f>
        <v>0.16866671400506519</v>
      </c>
      <c r="P8" s="37">
        <f t="shared" ref="P8:P18" si="3">IF(F8="","",SUM(I8*E8)-(F8*E8))</f>
        <v>77.5</v>
      </c>
      <c r="Q8" s="37">
        <f t="shared" ref="Q8:Q18" si="4">IF(H8=0,"",SUM(E8*H8)-(H8/H8*L8))</f>
        <v>142.51999999999998</v>
      </c>
      <c r="R8" s="38">
        <f t="shared" ref="R8:R18" si="5">IF(E8="","",SUM(E8*F8))</f>
        <v>825</v>
      </c>
      <c r="S8" s="38">
        <f t="shared" ref="S8:S33" si="6">IF(F8="","",$M$5)</f>
        <v>19.98</v>
      </c>
      <c r="T8" s="66" t="s">
        <v>40</v>
      </c>
      <c r="U8" s="68" t="s">
        <v>45</v>
      </c>
    </row>
    <row r="9" spans="2:21" ht="16.5" thickTop="1" thickBot="1">
      <c r="B9" s="7"/>
      <c r="C9" s="41" t="s">
        <v>29</v>
      </c>
      <c r="D9" s="42" t="s">
        <v>30</v>
      </c>
      <c r="E9" s="41">
        <v>129</v>
      </c>
      <c r="F9" s="41">
        <v>7.63</v>
      </c>
      <c r="G9" s="41">
        <v>7.4</v>
      </c>
      <c r="H9" s="41">
        <v>7.4</v>
      </c>
      <c r="I9" s="41">
        <v>7.25</v>
      </c>
      <c r="J9" s="32">
        <f>IF(F9="","",SUM(F9*(1-$F$5)))</f>
        <v>7.2484999999999999</v>
      </c>
      <c r="K9" s="33">
        <f>IF(F9="","",SUM(L9/E9)*(1+$F$4))</f>
        <v>8.9526162790697672</v>
      </c>
      <c r="L9" s="34">
        <f>IF(F9="","",SUM(R9+S9))</f>
        <v>1004.25</v>
      </c>
      <c r="M9" s="43">
        <f>IF(F9="","",SUM(E9*G9))</f>
        <v>954.6</v>
      </c>
      <c r="N9" s="35">
        <f>IF(F9="","",SUM(M9-L9))</f>
        <v>-49.649999999999977</v>
      </c>
      <c r="O9" s="36">
        <f t="shared" ref="O9:O33" si="7">IF(F9="","",SUM(N9/L9))</f>
        <v>-4.9439880507841649E-2</v>
      </c>
      <c r="P9" s="37">
        <f>IF(F9="","",SUM(I9*E9)-(F9*E9))</f>
        <v>-49.019999999999982</v>
      </c>
      <c r="Q9" s="37">
        <f>IF(H9=0,"",SUM(E9*H9)-(H9/H9*L9))</f>
        <v>-49.649999999999977</v>
      </c>
      <c r="R9" s="38">
        <f>IF(E9="","",SUM(E9*F9))</f>
        <v>984.27</v>
      </c>
      <c r="S9" s="38">
        <f t="shared" si="6"/>
        <v>19.98</v>
      </c>
      <c r="T9" s="67" t="s">
        <v>41</v>
      </c>
      <c r="U9" s="69" t="s">
        <v>43</v>
      </c>
    </row>
    <row r="10" spans="2:21" ht="16.5" thickTop="1" thickBot="1">
      <c r="B10" s="7"/>
      <c r="C10" s="41" t="s">
        <v>31</v>
      </c>
      <c r="D10" s="44" t="s">
        <v>32</v>
      </c>
      <c r="E10" s="41">
        <v>300</v>
      </c>
      <c r="F10" s="41">
        <v>3.62</v>
      </c>
      <c r="G10" s="41">
        <v>6.42</v>
      </c>
      <c r="H10" s="41">
        <v>6.42</v>
      </c>
      <c r="I10" s="41">
        <v>3.4</v>
      </c>
      <c r="J10" s="32">
        <f t="shared" ref="J10:J32" si="8">IF(F10="","",SUM(F10*(1-$F$5)))</f>
        <v>3.4390000000000001</v>
      </c>
      <c r="K10" s="33">
        <f t="shared" ref="K10:K32" si="9">IF(F10="","",SUM(L10/E10)*(1+$F$4))</f>
        <v>4.2395899999999997</v>
      </c>
      <c r="L10" s="34">
        <f t="shared" si="0"/>
        <v>1105.98</v>
      </c>
      <c r="M10" s="43">
        <f t="shared" si="1"/>
        <v>1926</v>
      </c>
      <c r="N10" s="35">
        <f t="shared" si="2"/>
        <v>820.02</v>
      </c>
      <c r="O10" s="36">
        <f t="shared" si="7"/>
        <v>0.74144197905929576</v>
      </c>
      <c r="P10" s="37">
        <f t="shared" si="3"/>
        <v>-66</v>
      </c>
      <c r="Q10" s="37">
        <f t="shared" si="4"/>
        <v>820.02</v>
      </c>
      <c r="R10" s="38">
        <f t="shared" si="5"/>
        <v>1086</v>
      </c>
      <c r="S10" s="38">
        <f t="shared" si="6"/>
        <v>19.98</v>
      </c>
      <c r="T10" s="65" t="s">
        <v>42</v>
      </c>
      <c r="U10" s="70" t="s">
        <v>44</v>
      </c>
    </row>
    <row r="11" spans="2:21" ht="16.5" thickTop="1" thickBot="1">
      <c r="B11" s="7"/>
      <c r="C11" s="30"/>
      <c r="D11" s="31"/>
      <c r="E11" s="30"/>
      <c r="F11" s="30"/>
      <c r="G11" s="30"/>
      <c r="H11" s="30"/>
      <c r="I11" s="30"/>
      <c r="J11" s="32" t="str">
        <f>IF(F11="","",SUM(F11*(1-$F$5)))</f>
        <v/>
      </c>
      <c r="K11" s="33" t="str">
        <f>IF(F11="","",SUM(L11/E11)*(1+$F$4))</f>
        <v/>
      </c>
      <c r="L11" s="34" t="str">
        <f>IF(F11="","",SUM(R11+S11))</f>
        <v/>
      </c>
      <c r="M11" s="34" t="str">
        <f>IF(F11="","",SUM(E11*G11))</f>
        <v/>
      </c>
      <c r="N11" s="35" t="str">
        <f>IF(F11="","",SUM(M11-L11))</f>
        <v/>
      </c>
      <c r="O11" s="36" t="str">
        <f t="shared" si="7"/>
        <v/>
      </c>
      <c r="P11" s="37" t="str">
        <f>IF(F11="","",SUM(I11*E11)-(F11*E11))</f>
        <v/>
      </c>
      <c r="Q11" s="37" t="str">
        <f>IF(H11=0,"",SUM(E11*H11)-(H11/H11*L11))</f>
        <v/>
      </c>
      <c r="R11" s="38" t="str">
        <f>IF(E11="","",SUM(E11*F11))</f>
        <v/>
      </c>
      <c r="S11" s="38" t="str">
        <f t="shared" si="6"/>
        <v/>
      </c>
      <c r="T11" s="39"/>
      <c r="U11" s="40"/>
    </row>
    <row r="12" spans="2:21" ht="16.5" thickTop="1" thickBot="1">
      <c r="B12" s="7"/>
      <c r="C12" s="41"/>
      <c r="D12" s="42"/>
      <c r="E12" s="41"/>
      <c r="F12" s="41"/>
      <c r="G12" s="41"/>
      <c r="H12" s="41"/>
      <c r="I12" s="41"/>
      <c r="J12" s="32" t="str">
        <f t="shared" si="8"/>
        <v/>
      </c>
      <c r="K12" s="33" t="str">
        <f t="shared" si="9"/>
        <v/>
      </c>
      <c r="L12" s="34" t="str">
        <f t="shared" si="0"/>
        <v/>
      </c>
      <c r="M12" s="43" t="str">
        <f t="shared" si="1"/>
        <v/>
      </c>
      <c r="N12" s="35" t="str">
        <f t="shared" si="2"/>
        <v/>
      </c>
      <c r="O12" s="36" t="str">
        <f t="shared" si="7"/>
        <v/>
      </c>
      <c r="P12" s="37" t="str">
        <f t="shared" si="3"/>
        <v/>
      </c>
      <c r="Q12" s="37" t="str">
        <f t="shared" si="4"/>
        <v/>
      </c>
      <c r="R12" s="38" t="str">
        <f t="shared" si="5"/>
        <v/>
      </c>
      <c r="S12" s="38" t="str">
        <f t="shared" si="6"/>
        <v/>
      </c>
      <c r="T12" s="39"/>
      <c r="U12" s="40"/>
    </row>
    <row r="13" spans="2:21" ht="16.5" thickTop="1" thickBot="1">
      <c r="B13" s="7"/>
      <c r="C13" s="30"/>
      <c r="D13" s="31"/>
      <c r="E13" s="30"/>
      <c r="F13" s="30"/>
      <c r="G13" s="30"/>
      <c r="H13" s="30"/>
      <c r="I13" s="30"/>
      <c r="J13" s="32" t="str">
        <f t="shared" si="8"/>
        <v/>
      </c>
      <c r="K13" s="33" t="str">
        <f t="shared" si="9"/>
        <v/>
      </c>
      <c r="L13" s="34" t="str">
        <f t="shared" si="0"/>
        <v/>
      </c>
      <c r="M13" s="34" t="str">
        <f t="shared" si="1"/>
        <v/>
      </c>
      <c r="N13" s="35" t="str">
        <f t="shared" si="2"/>
        <v/>
      </c>
      <c r="O13" s="36" t="str">
        <f t="shared" si="7"/>
        <v/>
      </c>
      <c r="P13" s="37" t="str">
        <f t="shared" si="3"/>
        <v/>
      </c>
      <c r="Q13" s="37" t="str">
        <f t="shared" si="4"/>
        <v/>
      </c>
      <c r="R13" s="38" t="str">
        <f t="shared" si="5"/>
        <v/>
      </c>
      <c r="S13" s="38" t="str">
        <f t="shared" si="6"/>
        <v/>
      </c>
      <c r="T13" s="39"/>
      <c r="U13" s="40"/>
    </row>
    <row r="14" spans="2:21" ht="16.5" thickTop="1" thickBot="1">
      <c r="B14" s="7"/>
      <c r="C14" s="41"/>
      <c r="D14" s="42"/>
      <c r="E14" s="41"/>
      <c r="F14" s="41"/>
      <c r="G14" s="41"/>
      <c r="H14" s="41"/>
      <c r="I14" s="41"/>
      <c r="J14" s="32" t="str">
        <f t="shared" si="8"/>
        <v/>
      </c>
      <c r="K14" s="33" t="str">
        <f t="shared" si="9"/>
        <v/>
      </c>
      <c r="L14" s="34" t="str">
        <f t="shared" si="0"/>
        <v/>
      </c>
      <c r="M14" s="43" t="str">
        <f t="shared" si="1"/>
        <v/>
      </c>
      <c r="N14" s="35" t="str">
        <f t="shared" si="2"/>
        <v/>
      </c>
      <c r="O14" s="36" t="str">
        <f t="shared" si="7"/>
        <v/>
      </c>
      <c r="P14" s="37" t="str">
        <f t="shared" si="3"/>
        <v/>
      </c>
      <c r="Q14" s="37" t="str">
        <f t="shared" si="4"/>
        <v/>
      </c>
      <c r="R14" s="38" t="str">
        <f t="shared" si="5"/>
        <v/>
      </c>
      <c r="S14" s="38" t="str">
        <f t="shared" si="6"/>
        <v/>
      </c>
      <c r="T14" s="39"/>
      <c r="U14" s="40"/>
    </row>
    <row r="15" spans="2:21" ht="16.5" thickTop="1" thickBot="1">
      <c r="B15" s="7"/>
      <c r="C15" s="41"/>
      <c r="D15" s="42"/>
      <c r="E15" s="41"/>
      <c r="F15" s="41"/>
      <c r="G15" s="41"/>
      <c r="H15" s="41"/>
      <c r="I15" s="41"/>
      <c r="J15" s="32" t="str">
        <f t="shared" si="8"/>
        <v/>
      </c>
      <c r="K15" s="33" t="str">
        <f t="shared" si="9"/>
        <v/>
      </c>
      <c r="L15" s="34" t="str">
        <f t="shared" si="0"/>
        <v/>
      </c>
      <c r="M15" s="43" t="str">
        <f t="shared" si="1"/>
        <v/>
      </c>
      <c r="N15" s="35" t="str">
        <f t="shared" si="2"/>
        <v/>
      </c>
      <c r="O15" s="36" t="str">
        <f t="shared" si="7"/>
        <v/>
      </c>
      <c r="P15" s="37" t="str">
        <f t="shared" si="3"/>
        <v/>
      </c>
      <c r="Q15" s="37" t="str">
        <f t="shared" si="4"/>
        <v/>
      </c>
      <c r="R15" s="38" t="str">
        <f t="shared" si="5"/>
        <v/>
      </c>
      <c r="S15" s="38" t="str">
        <f t="shared" si="6"/>
        <v/>
      </c>
      <c r="T15" s="39"/>
      <c r="U15" s="40"/>
    </row>
    <row r="16" spans="2:21" ht="16.5" thickTop="1" thickBot="1">
      <c r="B16" s="7"/>
      <c r="C16" s="30"/>
      <c r="D16" s="31"/>
      <c r="E16" s="30"/>
      <c r="F16" s="30"/>
      <c r="G16" s="30"/>
      <c r="H16" s="30"/>
      <c r="I16" s="30"/>
      <c r="J16" s="32" t="str">
        <f t="shared" si="8"/>
        <v/>
      </c>
      <c r="K16" s="33" t="str">
        <f t="shared" si="9"/>
        <v/>
      </c>
      <c r="L16" s="34" t="str">
        <f t="shared" si="0"/>
        <v/>
      </c>
      <c r="M16" s="34" t="str">
        <f t="shared" si="1"/>
        <v/>
      </c>
      <c r="N16" s="35" t="str">
        <f t="shared" si="2"/>
        <v/>
      </c>
      <c r="O16" s="36" t="str">
        <f t="shared" si="7"/>
        <v/>
      </c>
      <c r="P16" s="37" t="str">
        <f t="shared" si="3"/>
        <v/>
      </c>
      <c r="Q16" s="37" t="str">
        <f t="shared" si="4"/>
        <v/>
      </c>
      <c r="R16" s="38" t="str">
        <f t="shared" si="5"/>
        <v/>
      </c>
      <c r="S16" s="38" t="str">
        <f t="shared" si="6"/>
        <v/>
      </c>
      <c r="T16" s="39"/>
      <c r="U16" s="40"/>
    </row>
    <row r="17" spans="2:21" ht="16.5" thickTop="1" thickBot="1">
      <c r="B17" s="7"/>
      <c r="C17" s="30"/>
      <c r="D17" s="31"/>
      <c r="E17" s="30"/>
      <c r="F17" s="30"/>
      <c r="G17" s="30"/>
      <c r="H17" s="30"/>
      <c r="I17" s="30"/>
      <c r="J17" s="32" t="str">
        <f t="shared" si="8"/>
        <v/>
      </c>
      <c r="K17" s="33" t="str">
        <f t="shared" si="9"/>
        <v/>
      </c>
      <c r="L17" s="34" t="str">
        <f t="shared" si="0"/>
        <v/>
      </c>
      <c r="M17" s="34" t="str">
        <f t="shared" si="1"/>
        <v/>
      </c>
      <c r="N17" s="35" t="str">
        <f t="shared" si="2"/>
        <v/>
      </c>
      <c r="O17" s="36" t="str">
        <f t="shared" si="7"/>
        <v/>
      </c>
      <c r="P17" s="37" t="str">
        <f t="shared" si="3"/>
        <v/>
      </c>
      <c r="Q17" s="37" t="str">
        <f t="shared" si="4"/>
        <v/>
      </c>
      <c r="R17" s="38" t="str">
        <f t="shared" si="5"/>
        <v/>
      </c>
      <c r="S17" s="38" t="str">
        <f t="shared" si="6"/>
        <v/>
      </c>
      <c r="T17" s="39"/>
      <c r="U17" s="40"/>
    </row>
    <row r="18" spans="2:21" ht="16.5" thickTop="1" thickBot="1">
      <c r="B18" s="7"/>
      <c r="C18" s="30"/>
      <c r="D18" s="31"/>
      <c r="E18" s="30"/>
      <c r="F18" s="30"/>
      <c r="G18" s="30"/>
      <c r="H18" s="30"/>
      <c r="I18" s="30"/>
      <c r="J18" s="32" t="str">
        <f t="shared" si="8"/>
        <v/>
      </c>
      <c r="K18" s="33" t="str">
        <f t="shared" si="9"/>
        <v/>
      </c>
      <c r="L18" s="34" t="str">
        <f t="shared" si="0"/>
        <v/>
      </c>
      <c r="M18" s="34" t="str">
        <f t="shared" si="1"/>
        <v/>
      </c>
      <c r="N18" s="35" t="str">
        <f>IF(F18="","",SUM(M18-L18))</f>
        <v/>
      </c>
      <c r="O18" s="36" t="str">
        <f t="shared" si="7"/>
        <v/>
      </c>
      <c r="P18" s="37" t="str">
        <f t="shared" si="3"/>
        <v/>
      </c>
      <c r="Q18" s="37" t="str">
        <f t="shared" si="4"/>
        <v/>
      </c>
      <c r="R18" s="38" t="str">
        <f t="shared" si="5"/>
        <v/>
      </c>
      <c r="S18" s="38" t="str">
        <f t="shared" si="6"/>
        <v/>
      </c>
      <c r="T18" s="39"/>
      <c r="U18" s="40"/>
    </row>
    <row r="19" spans="2:21" ht="16.5" thickTop="1" thickBot="1">
      <c r="B19" s="7"/>
      <c r="C19" s="30"/>
      <c r="D19" s="45"/>
      <c r="E19" s="30"/>
      <c r="F19" s="30"/>
      <c r="G19" s="30"/>
      <c r="H19" s="30"/>
      <c r="I19" s="30"/>
      <c r="J19" s="32" t="str">
        <f t="shared" si="8"/>
        <v/>
      </c>
      <c r="K19" s="33" t="str">
        <f t="shared" si="9"/>
        <v/>
      </c>
      <c r="L19" s="34" t="str">
        <f>IF(F19="","",SUM(R19+S19))</f>
        <v/>
      </c>
      <c r="M19" s="34" t="str">
        <f>IF(F19="","",SUM(E19*G19))</f>
        <v/>
      </c>
      <c r="N19" s="35" t="str">
        <f t="shared" ref="N19:N32" si="10">IF(F19="","",SUM(M19-L19))</f>
        <v/>
      </c>
      <c r="O19" s="36" t="str">
        <f t="shared" si="7"/>
        <v/>
      </c>
      <c r="P19" s="37" t="str">
        <f>IF(F19="","",SUM(I19*E19)-(F19*E19))</f>
        <v/>
      </c>
      <c r="Q19" s="37" t="str">
        <f>IF(H19=0,"",SUM(E19*H19)-(H19/H19*L19))</f>
        <v/>
      </c>
      <c r="R19" s="38" t="str">
        <f>IF(E19="","",SUM(E19*F19))</f>
        <v/>
      </c>
      <c r="S19" s="38" t="str">
        <f t="shared" si="6"/>
        <v/>
      </c>
      <c r="T19" s="39"/>
      <c r="U19" s="40"/>
    </row>
    <row r="20" spans="2:21" ht="16.5" thickTop="1" thickBot="1">
      <c r="B20" s="7"/>
      <c r="C20" s="30"/>
      <c r="D20" s="45"/>
      <c r="E20" s="30"/>
      <c r="F20" s="30"/>
      <c r="G20" s="30"/>
      <c r="H20" s="30"/>
      <c r="I20" s="30"/>
      <c r="J20" s="32" t="str">
        <f t="shared" si="8"/>
        <v/>
      </c>
      <c r="K20" s="33" t="str">
        <f t="shared" si="9"/>
        <v/>
      </c>
      <c r="L20" s="34" t="str">
        <f t="shared" ref="L20:L32" si="11">IF(F20="","",SUM(R20+S20))</f>
        <v/>
      </c>
      <c r="M20" s="34" t="str">
        <f t="shared" ref="M20:M32" si="12">IF(F20="","",SUM(E20*G20))</f>
        <v/>
      </c>
      <c r="N20" s="35" t="str">
        <f t="shared" si="10"/>
        <v/>
      </c>
      <c r="O20" s="36" t="str">
        <f t="shared" si="7"/>
        <v/>
      </c>
      <c r="P20" s="37" t="str">
        <f t="shared" ref="P20:P32" si="13">IF(F20="","",SUM(I20*E20)-(F20*E20))</f>
        <v/>
      </c>
      <c r="Q20" s="37" t="str">
        <f t="shared" ref="Q20:Q32" si="14">IF(H20=0,"",SUM(E20*H20)-(H20/H20*L20))</f>
        <v/>
      </c>
      <c r="R20" s="38" t="str">
        <f t="shared" ref="R20:R32" si="15">IF(E20="","",SUM(E20*F20))</f>
        <v/>
      </c>
      <c r="S20" s="38" t="str">
        <f t="shared" si="6"/>
        <v/>
      </c>
      <c r="T20" s="39"/>
      <c r="U20" s="40"/>
    </row>
    <row r="21" spans="2:21" ht="16.5" thickTop="1" thickBot="1">
      <c r="B21" s="7"/>
      <c r="C21" s="30"/>
      <c r="D21" s="45"/>
      <c r="E21" s="30"/>
      <c r="F21" s="30"/>
      <c r="G21" s="30"/>
      <c r="H21" s="30"/>
      <c r="I21" s="30"/>
      <c r="J21" s="32" t="str">
        <f t="shared" si="8"/>
        <v/>
      </c>
      <c r="K21" s="33" t="str">
        <f t="shared" si="9"/>
        <v/>
      </c>
      <c r="L21" s="34" t="str">
        <f t="shared" si="11"/>
        <v/>
      </c>
      <c r="M21" s="34" t="str">
        <f t="shared" si="12"/>
        <v/>
      </c>
      <c r="N21" s="35" t="str">
        <f t="shared" si="10"/>
        <v/>
      </c>
      <c r="O21" s="36" t="str">
        <f t="shared" si="7"/>
        <v/>
      </c>
      <c r="P21" s="37" t="str">
        <f t="shared" si="13"/>
        <v/>
      </c>
      <c r="Q21" s="37" t="str">
        <f t="shared" si="14"/>
        <v/>
      </c>
      <c r="R21" s="38" t="str">
        <f t="shared" si="15"/>
        <v/>
      </c>
      <c r="S21" s="38" t="str">
        <f t="shared" si="6"/>
        <v/>
      </c>
      <c r="T21" s="39"/>
      <c r="U21" s="40"/>
    </row>
    <row r="22" spans="2:21" ht="16.5" thickTop="1" thickBot="1">
      <c r="B22" s="7"/>
      <c r="C22" s="30"/>
      <c r="D22" s="45"/>
      <c r="E22" s="30"/>
      <c r="F22" s="30"/>
      <c r="G22" s="30"/>
      <c r="H22" s="30"/>
      <c r="I22" s="30"/>
      <c r="J22" s="32" t="str">
        <f t="shared" si="8"/>
        <v/>
      </c>
      <c r="K22" s="33" t="str">
        <f t="shared" si="9"/>
        <v/>
      </c>
      <c r="L22" s="34" t="str">
        <f t="shared" si="11"/>
        <v/>
      </c>
      <c r="M22" s="34" t="str">
        <f t="shared" si="12"/>
        <v/>
      </c>
      <c r="N22" s="35" t="str">
        <f t="shared" si="10"/>
        <v/>
      </c>
      <c r="O22" s="36" t="str">
        <f t="shared" si="7"/>
        <v/>
      </c>
      <c r="P22" s="37" t="str">
        <f t="shared" si="13"/>
        <v/>
      </c>
      <c r="Q22" s="37" t="str">
        <f t="shared" si="14"/>
        <v/>
      </c>
      <c r="R22" s="38" t="str">
        <f t="shared" si="15"/>
        <v/>
      </c>
      <c r="S22" s="38" t="str">
        <f t="shared" si="6"/>
        <v/>
      </c>
      <c r="T22" s="39"/>
      <c r="U22" s="40"/>
    </row>
    <row r="23" spans="2:21" ht="16.5" thickTop="1" thickBot="1">
      <c r="B23" s="7"/>
      <c r="C23" s="30"/>
      <c r="D23" s="45"/>
      <c r="E23" s="30"/>
      <c r="F23" s="30"/>
      <c r="G23" s="30"/>
      <c r="H23" s="30"/>
      <c r="I23" s="30"/>
      <c r="J23" s="32" t="str">
        <f t="shared" si="8"/>
        <v/>
      </c>
      <c r="K23" s="33" t="str">
        <f t="shared" si="9"/>
        <v/>
      </c>
      <c r="L23" s="34" t="str">
        <f t="shared" si="11"/>
        <v/>
      </c>
      <c r="M23" s="34" t="str">
        <f t="shared" si="12"/>
        <v/>
      </c>
      <c r="N23" s="35" t="str">
        <f t="shared" si="10"/>
        <v/>
      </c>
      <c r="O23" s="36" t="str">
        <f t="shared" si="7"/>
        <v/>
      </c>
      <c r="P23" s="37" t="str">
        <f t="shared" si="13"/>
        <v/>
      </c>
      <c r="Q23" s="37" t="str">
        <f t="shared" si="14"/>
        <v/>
      </c>
      <c r="R23" s="38" t="str">
        <f t="shared" si="15"/>
        <v/>
      </c>
      <c r="S23" s="38" t="str">
        <f t="shared" si="6"/>
        <v/>
      </c>
      <c r="T23" s="39"/>
      <c r="U23" s="40"/>
    </row>
    <row r="24" spans="2:21" ht="16.5" thickTop="1" thickBot="1">
      <c r="B24" s="7"/>
      <c r="C24" s="30"/>
      <c r="D24" s="45"/>
      <c r="E24" s="30"/>
      <c r="F24" s="30"/>
      <c r="G24" s="30"/>
      <c r="H24" s="30"/>
      <c r="I24" s="30"/>
      <c r="J24" s="32" t="str">
        <f t="shared" si="8"/>
        <v/>
      </c>
      <c r="K24" s="33" t="str">
        <f t="shared" si="9"/>
        <v/>
      </c>
      <c r="L24" s="34" t="str">
        <f t="shared" si="11"/>
        <v/>
      </c>
      <c r="M24" s="34" t="str">
        <f t="shared" si="12"/>
        <v/>
      </c>
      <c r="N24" s="35" t="str">
        <f t="shared" si="10"/>
        <v/>
      </c>
      <c r="O24" s="36" t="str">
        <f t="shared" si="7"/>
        <v/>
      </c>
      <c r="P24" s="37" t="str">
        <f t="shared" si="13"/>
        <v/>
      </c>
      <c r="Q24" s="37" t="str">
        <f t="shared" si="14"/>
        <v/>
      </c>
      <c r="R24" s="38" t="str">
        <f t="shared" si="15"/>
        <v/>
      </c>
      <c r="S24" s="38" t="str">
        <f t="shared" si="6"/>
        <v/>
      </c>
      <c r="T24" s="39"/>
      <c r="U24" s="40"/>
    </row>
    <row r="25" spans="2:21" ht="16.5" thickTop="1" thickBot="1">
      <c r="B25" s="7"/>
      <c r="C25" s="30"/>
      <c r="D25" s="45"/>
      <c r="E25" s="30"/>
      <c r="F25" s="30"/>
      <c r="G25" s="30"/>
      <c r="H25" s="30"/>
      <c r="I25" s="30"/>
      <c r="J25" s="32" t="str">
        <f t="shared" si="8"/>
        <v/>
      </c>
      <c r="K25" s="33" t="str">
        <f t="shared" si="9"/>
        <v/>
      </c>
      <c r="L25" s="34" t="str">
        <f t="shared" si="11"/>
        <v/>
      </c>
      <c r="M25" s="34" t="str">
        <f t="shared" si="12"/>
        <v/>
      </c>
      <c r="N25" s="35" t="str">
        <f t="shared" si="10"/>
        <v/>
      </c>
      <c r="O25" s="36" t="str">
        <f t="shared" si="7"/>
        <v/>
      </c>
      <c r="P25" s="37" t="str">
        <f t="shared" si="13"/>
        <v/>
      </c>
      <c r="Q25" s="37" t="str">
        <f t="shared" si="14"/>
        <v/>
      </c>
      <c r="R25" s="38" t="str">
        <f t="shared" si="15"/>
        <v/>
      </c>
      <c r="S25" s="38" t="str">
        <f t="shared" si="6"/>
        <v/>
      </c>
      <c r="T25" s="39"/>
      <c r="U25" s="40"/>
    </row>
    <row r="26" spans="2:21" ht="16.5" thickTop="1" thickBot="1">
      <c r="B26" s="7"/>
      <c r="C26" s="30"/>
      <c r="D26" s="45"/>
      <c r="E26" s="30"/>
      <c r="F26" s="30"/>
      <c r="G26" s="30"/>
      <c r="H26" s="30"/>
      <c r="I26" s="30"/>
      <c r="J26" s="32" t="str">
        <f t="shared" si="8"/>
        <v/>
      </c>
      <c r="K26" s="33" t="str">
        <f t="shared" si="9"/>
        <v/>
      </c>
      <c r="L26" s="34" t="str">
        <f t="shared" si="11"/>
        <v/>
      </c>
      <c r="M26" s="34" t="str">
        <f t="shared" si="12"/>
        <v/>
      </c>
      <c r="N26" s="35" t="str">
        <f t="shared" si="10"/>
        <v/>
      </c>
      <c r="O26" s="36" t="str">
        <f t="shared" si="7"/>
        <v/>
      </c>
      <c r="P26" s="37" t="str">
        <f t="shared" si="13"/>
        <v/>
      </c>
      <c r="Q26" s="37" t="str">
        <f t="shared" si="14"/>
        <v/>
      </c>
      <c r="R26" s="38" t="str">
        <f t="shared" si="15"/>
        <v/>
      </c>
      <c r="S26" s="38" t="str">
        <f t="shared" si="6"/>
        <v/>
      </c>
      <c r="T26" s="39"/>
      <c r="U26" s="40"/>
    </row>
    <row r="27" spans="2:21" ht="16.5" thickTop="1" thickBot="1">
      <c r="B27" s="7"/>
      <c r="C27" s="30"/>
      <c r="D27" s="45"/>
      <c r="E27" s="30"/>
      <c r="F27" s="30"/>
      <c r="G27" s="30"/>
      <c r="H27" s="30"/>
      <c r="I27" s="30"/>
      <c r="J27" s="32" t="str">
        <f t="shared" si="8"/>
        <v/>
      </c>
      <c r="K27" s="33" t="str">
        <f t="shared" si="9"/>
        <v/>
      </c>
      <c r="L27" s="34" t="str">
        <f t="shared" si="11"/>
        <v/>
      </c>
      <c r="M27" s="34" t="str">
        <f t="shared" si="12"/>
        <v/>
      </c>
      <c r="N27" s="35" t="str">
        <f t="shared" si="10"/>
        <v/>
      </c>
      <c r="O27" s="36" t="str">
        <f t="shared" si="7"/>
        <v/>
      </c>
      <c r="P27" s="37" t="str">
        <f t="shared" si="13"/>
        <v/>
      </c>
      <c r="Q27" s="37" t="str">
        <f t="shared" si="14"/>
        <v/>
      </c>
      <c r="R27" s="38" t="str">
        <f t="shared" si="15"/>
        <v/>
      </c>
      <c r="S27" s="38" t="str">
        <f t="shared" si="6"/>
        <v/>
      </c>
      <c r="T27" s="39"/>
      <c r="U27" s="40"/>
    </row>
    <row r="28" spans="2:21" ht="16.5" thickTop="1" thickBot="1">
      <c r="B28" s="7"/>
      <c r="C28" s="30"/>
      <c r="D28" s="45"/>
      <c r="E28" s="30"/>
      <c r="F28" s="30"/>
      <c r="G28" s="30"/>
      <c r="H28" s="30"/>
      <c r="I28" s="30"/>
      <c r="J28" s="32" t="str">
        <f t="shared" si="8"/>
        <v/>
      </c>
      <c r="K28" s="33" t="str">
        <f t="shared" si="9"/>
        <v/>
      </c>
      <c r="L28" s="34" t="str">
        <f t="shared" si="11"/>
        <v/>
      </c>
      <c r="M28" s="34" t="str">
        <f t="shared" si="12"/>
        <v/>
      </c>
      <c r="N28" s="35" t="str">
        <f t="shared" si="10"/>
        <v/>
      </c>
      <c r="O28" s="36" t="str">
        <f t="shared" si="7"/>
        <v/>
      </c>
      <c r="P28" s="37" t="str">
        <f t="shared" si="13"/>
        <v/>
      </c>
      <c r="Q28" s="37" t="str">
        <f t="shared" si="14"/>
        <v/>
      </c>
      <c r="R28" s="38" t="str">
        <f t="shared" si="15"/>
        <v/>
      </c>
      <c r="S28" s="38" t="str">
        <f t="shared" si="6"/>
        <v/>
      </c>
      <c r="T28" s="39"/>
      <c r="U28" s="40"/>
    </row>
    <row r="29" spans="2:21" ht="16.5" thickTop="1" thickBot="1">
      <c r="B29" s="7"/>
      <c r="C29" s="30"/>
      <c r="D29" s="45"/>
      <c r="E29" s="30"/>
      <c r="F29" s="30"/>
      <c r="G29" s="30"/>
      <c r="H29" s="30"/>
      <c r="I29" s="30"/>
      <c r="J29" s="32" t="str">
        <f t="shared" si="8"/>
        <v/>
      </c>
      <c r="K29" s="33" t="str">
        <f t="shared" si="9"/>
        <v/>
      </c>
      <c r="L29" s="34" t="str">
        <f t="shared" si="11"/>
        <v/>
      </c>
      <c r="M29" s="34" t="str">
        <f t="shared" si="12"/>
        <v/>
      </c>
      <c r="N29" s="35" t="str">
        <f t="shared" si="10"/>
        <v/>
      </c>
      <c r="O29" s="36" t="str">
        <f t="shared" si="7"/>
        <v/>
      </c>
      <c r="P29" s="37" t="str">
        <f t="shared" si="13"/>
        <v/>
      </c>
      <c r="Q29" s="37" t="str">
        <f t="shared" si="14"/>
        <v/>
      </c>
      <c r="R29" s="38" t="str">
        <f t="shared" si="15"/>
        <v/>
      </c>
      <c r="S29" s="38" t="str">
        <f t="shared" si="6"/>
        <v/>
      </c>
      <c r="T29" s="39"/>
      <c r="U29" s="40"/>
    </row>
    <row r="30" spans="2:21" ht="16.5" thickTop="1" thickBot="1">
      <c r="B30" s="7"/>
      <c r="C30" s="30"/>
      <c r="D30" s="45"/>
      <c r="E30" s="30"/>
      <c r="F30" s="30"/>
      <c r="G30" s="30"/>
      <c r="H30" s="30"/>
      <c r="I30" s="30"/>
      <c r="J30" s="32" t="str">
        <f t="shared" si="8"/>
        <v/>
      </c>
      <c r="K30" s="33" t="str">
        <f t="shared" si="9"/>
        <v/>
      </c>
      <c r="L30" s="34" t="str">
        <f t="shared" si="11"/>
        <v/>
      </c>
      <c r="M30" s="34" t="str">
        <f t="shared" si="12"/>
        <v/>
      </c>
      <c r="N30" s="35" t="str">
        <f t="shared" si="10"/>
        <v/>
      </c>
      <c r="O30" s="36" t="str">
        <f t="shared" si="7"/>
        <v/>
      </c>
      <c r="P30" s="37" t="str">
        <f t="shared" si="13"/>
        <v/>
      </c>
      <c r="Q30" s="37" t="str">
        <f t="shared" si="14"/>
        <v/>
      </c>
      <c r="R30" s="38" t="str">
        <f t="shared" si="15"/>
        <v/>
      </c>
      <c r="S30" s="38" t="str">
        <f t="shared" si="6"/>
        <v/>
      </c>
      <c r="T30" s="39"/>
      <c r="U30" s="40"/>
    </row>
    <row r="31" spans="2:21" ht="16.5" thickTop="1" thickBot="1">
      <c r="B31" s="7"/>
      <c r="C31" s="30"/>
      <c r="D31" s="45"/>
      <c r="E31" s="30"/>
      <c r="F31" s="30"/>
      <c r="G31" s="30"/>
      <c r="H31" s="30"/>
      <c r="I31" s="30"/>
      <c r="J31" s="32" t="str">
        <f t="shared" si="8"/>
        <v/>
      </c>
      <c r="K31" s="33" t="str">
        <f t="shared" si="9"/>
        <v/>
      </c>
      <c r="L31" s="34" t="str">
        <f t="shared" si="11"/>
        <v/>
      </c>
      <c r="M31" s="34" t="str">
        <f t="shared" si="12"/>
        <v/>
      </c>
      <c r="N31" s="35" t="str">
        <f t="shared" si="10"/>
        <v/>
      </c>
      <c r="O31" s="36" t="str">
        <f t="shared" si="7"/>
        <v/>
      </c>
      <c r="P31" s="37" t="str">
        <f t="shared" si="13"/>
        <v/>
      </c>
      <c r="Q31" s="37" t="str">
        <f t="shared" si="14"/>
        <v/>
      </c>
      <c r="R31" s="38" t="str">
        <f t="shared" si="15"/>
        <v/>
      </c>
      <c r="S31" s="38" t="str">
        <f t="shared" si="6"/>
        <v/>
      </c>
      <c r="T31" s="39"/>
      <c r="U31" s="40"/>
    </row>
    <row r="32" spans="2:21" ht="16.5" thickTop="1" thickBot="1">
      <c r="B32" s="7"/>
      <c r="C32" s="30"/>
      <c r="D32" s="45"/>
      <c r="E32" s="30"/>
      <c r="F32" s="30"/>
      <c r="G32" s="30"/>
      <c r="H32" s="30"/>
      <c r="I32" s="30"/>
      <c r="J32" s="32" t="str">
        <f t="shared" si="8"/>
        <v/>
      </c>
      <c r="K32" s="33" t="str">
        <f t="shared" si="9"/>
        <v/>
      </c>
      <c r="L32" s="34" t="str">
        <f t="shared" si="11"/>
        <v/>
      </c>
      <c r="M32" s="34" t="str">
        <f t="shared" si="12"/>
        <v/>
      </c>
      <c r="N32" s="35" t="str">
        <f t="shared" si="10"/>
        <v/>
      </c>
      <c r="O32" s="36" t="str">
        <f t="shared" si="7"/>
        <v/>
      </c>
      <c r="P32" s="37" t="str">
        <f t="shared" si="13"/>
        <v/>
      </c>
      <c r="Q32" s="37" t="str">
        <f t="shared" si="14"/>
        <v/>
      </c>
      <c r="R32" s="38" t="str">
        <f t="shared" si="15"/>
        <v/>
      </c>
      <c r="S32" s="38" t="str">
        <f t="shared" si="6"/>
        <v/>
      </c>
      <c r="T32" s="39"/>
      <c r="U32" s="40"/>
    </row>
    <row r="33" spans="2:21" ht="16.5" thickTop="1" thickBot="1">
      <c r="B33" s="7"/>
      <c r="C33" s="8"/>
      <c r="D33" s="8"/>
      <c r="E33" s="8"/>
      <c r="F33" s="8"/>
      <c r="G33" s="25"/>
      <c r="H33" s="25"/>
      <c r="I33" s="25"/>
      <c r="J33" s="38"/>
      <c r="K33" s="43"/>
      <c r="L33" s="35"/>
      <c r="M33" s="35"/>
      <c r="N33" s="46">
        <f>SUM(N8:N32)</f>
        <v>912.89</v>
      </c>
      <c r="O33" s="36" t="str">
        <f t="shared" si="7"/>
        <v/>
      </c>
      <c r="P33" s="37"/>
      <c r="Q33" s="46">
        <f>SUM(Q8:Q32)</f>
        <v>912.89</v>
      </c>
      <c r="R33" s="38"/>
      <c r="S33" s="47" t="str">
        <f t="shared" si="6"/>
        <v/>
      </c>
      <c r="T33" s="39"/>
      <c r="U33" s="40"/>
    </row>
    <row r="34" spans="2:21" ht="13.5" thickTop="1">
      <c r="B34" s="7"/>
      <c r="C34" s="8"/>
      <c r="D34" s="24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16"/>
    </row>
    <row r="35" spans="2:21">
      <c r="B35" s="7"/>
      <c r="C35" s="8"/>
      <c r="D35" s="24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6"/>
    </row>
    <row r="36" spans="2:21" ht="13.5" thickBot="1">
      <c r="B36" s="7"/>
      <c r="C36" s="8"/>
      <c r="D36" s="24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16"/>
    </row>
    <row r="37" spans="2:21" ht="14.25" thickTop="1" thickBot="1">
      <c r="B37" s="7"/>
      <c r="C37" s="8"/>
      <c r="D37" s="24"/>
      <c r="E37" s="8"/>
      <c r="F37" s="8"/>
      <c r="G37" s="48" t="s">
        <v>33</v>
      </c>
      <c r="H37" s="48"/>
      <c r="I37" s="48"/>
      <c r="J37" s="49">
        <f>M4</f>
        <v>10000</v>
      </c>
      <c r="K37" s="8"/>
      <c r="L37" s="8"/>
      <c r="M37" s="8"/>
      <c r="O37" s="8"/>
      <c r="P37" s="8"/>
      <c r="Q37" s="8"/>
      <c r="R37" s="8"/>
      <c r="S37" s="8"/>
      <c r="T37" s="8"/>
      <c r="U37" s="16"/>
    </row>
    <row r="38" spans="2:21" ht="14.25" thickTop="1" thickBot="1">
      <c r="B38" s="7"/>
      <c r="C38" s="8"/>
      <c r="D38" s="24"/>
      <c r="E38" s="8"/>
      <c r="F38" s="8"/>
      <c r="G38" s="48" t="s">
        <v>34</v>
      </c>
      <c r="H38" s="48"/>
      <c r="I38" s="48"/>
      <c r="J38" s="50">
        <f>Q33</f>
        <v>912.89</v>
      </c>
      <c r="K38" s="8"/>
      <c r="L38" s="8"/>
      <c r="M38" s="8"/>
      <c r="O38" s="8"/>
      <c r="P38" s="8"/>
      <c r="Q38" s="8"/>
      <c r="R38" s="8"/>
      <c r="S38" s="8"/>
      <c r="T38" s="8"/>
      <c r="U38" s="16"/>
    </row>
    <row r="39" spans="2:21" ht="14.25" thickTop="1" thickBot="1">
      <c r="B39" s="7"/>
      <c r="C39" s="8"/>
      <c r="D39" s="24"/>
      <c r="E39" s="8"/>
      <c r="F39" s="8"/>
      <c r="G39" s="48" t="s">
        <v>35</v>
      </c>
      <c r="H39" s="48"/>
      <c r="I39" s="48"/>
      <c r="J39" s="51">
        <f>SUM(J37+J38)</f>
        <v>10912.89</v>
      </c>
      <c r="K39" s="8"/>
      <c r="L39" s="8"/>
      <c r="M39" s="8"/>
      <c r="O39" s="8"/>
      <c r="P39" s="8"/>
      <c r="Q39" s="8"/>
      <c r="R39" s="8"/>
      <c r="S39" s="8"/>
      <c r="T39" s="8"/>
      <c r="U39" s="16"/>
    </row>
    <row r="40" spans="2:21" ht="14.25" thickTop="1" thickBot="1">
      <c r="B40" s="7"/>
      <c r="C40" s="8"/>
      <c r="D40" s="24"/>
      <c r="E40" s="8"/>
      <c r="F40" s="8"/>
      <c r="G40" s="48" t="s">
        <v>36</v>
      </c>
      <c r="H40" s="48"/>
      <c r="I40" s="48"/>
      <c r="J40" s="52">
        <f>SUM(J39-J37)/J37</f>
        <v>9.128899999999994E-2</v>
      </c>
      <c r="K40" s="8"/>
      <c r="L40" s="8"/>
      <c r="M40" s="8"/>
      <c r="O40" s="8"/>
      <c r="P40" s="8"/>
      <c r="Q40" s="8"/>
      <c r="R40" s="8"/>
      <c r="S40" s="8"/>
      <c r="T40" s="8"/>
      <c r="U40" s="16"/>
    </row>
    <row r="41" spans="2:21" ht="13.5" thickTop="1">
      <c r="B41" s="7"/>
      <c r="C41" s="8"/>
      <c r="D41" s="24"/>
      <c r="E41" s="8"/>
      <c r="F41" s="8"/>
      <c r="G41" s="8"/>
      <c r="H41" s="8"/>
      <c r="I41" s="8"/>
      <c r="J41" s="8"/>
      <c r="K41" s="8"/>
      <c r="L41" s="62" t="s">
        <v>38</v>
      </c>
      <c r="M41" s="63"/>
      <c r="N41" s="64" t="s">
        <v>39</v>
      </c>
      <c r="O41" s="62"/>
      <c r="P41" s="62"/>
      <c r="Q41" s="62"/>
      <c r="R41" s="62" t="s">
        <v>37</v>
      </c>
      <c r="S41" s="8"/>
      <c r="T41" s="8"/>
      <c r="U41" s="16"/>
    </row>
    <row r="42" spans="2:21" ht="13.5" thickBot="1">
      <c r="B42" s="53"/>
      <c r="C42" s="54"/>
      <c r="D42" s="55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6"/>
    </row>
    <row r="43" spans="2:21" ht="8.25" customHeight="1"/>
    <row r="44" spans="2:21">
      <c r="G44" s="8"/>
      <c r="H44" s="8"/>
      <c r="I44" s="8"/>
      <c r="J44" s="8"/>
    </row>
    <row r="45" spans="2:21">
      <c r="G45" s="8"/>
      <c r="H45" s="8"/>
      <c r="I45" s="8"/>
      <c r="J45" s="8"/>
    </row>
    <row r="46" spans="2:21">
      <c r="G46" s="8"/>
      <c r="H46" s="8"/>
      <c r="I46" s="8"/>
      <c r="J46" s="57"/>
    </row>
    <row r="47" spans="2:21">
      <c r="B47" s="8"/>
      <c r="C47" s="8"/>
      <c r="D47" s="24"/>
      <c r="E47" s="8"/>
      <c r="F47" s="8"/>
      <c r="G47" s="8"/>
      <c r="H47" s="8"/>
      <c r="I47" s="8"/>
      <c r="J47" s="57"/>
    </row>
    <row r="48" spans="2:21">
      <c r="B48" s="8"/>
      <c r="C48" s="8"/>
      <c r="D48" s="24"/>
      <c r="E48" s="8"/>
      <c r="F48" s="8"/>
      <c r="G48" s="8"/>
    </row>
    <row r="49" spans="2:7">
      <c r="B49" s="8"/>
      <c r="C49" s="8"/>
      <c r="D49" s="24"/>
      <c r="E49" s="8"/>
      <c r="F49" s="8"/>
      <c r="G49" s="8"/>
    </row>
    <row r="50" spans="2:7" ht="15">
      <c r="B50" s="8"/>
      <c r="C50" s="58"/>
      <c r="D50" s="59"/>
      <c r="E50" s="58"/>
      <c r="F50" s="58"/>
      <c r="G50" s="8"/>
    </row>
    <row r="51" spans="2:7">
      <c r="B51" s="8"/>
      <c r="C51" s="8"/>
      <c r="D51" s="24"/>
      <c r="E51" s="8"/>
      <c r="F51" s="60"/>
      <c r="G51" s="8"/>
    </row>
    <row r="52" spans="2:7">
      <c r="B52" s="8"/>
      <c r="C52" s="8"/>
      <c r="D52" s="24"/>
      <c r="E52" s="8"/>
      <c r="F52" s="61"/>
      <c r="G52" s="8"/>
    </row>
    <row r="53" spans="2:7">
      <c r="B53" s="8"/>
      <c r="C53" s="8"/>
      <c r="D53" s="24"/>
      <c r="E53" s="8"/>
      <c r="F53" s="8"/>
      <c r="G53" s="8"/>
    </row>
  </sheetData>
  <sheetProtection selectLockedCells="1" selectUnlockedCells="1"/>
  <mergeCells count="7">
    <mergeCell ref="D5:E5"/>
    <mergeCell ref="D3:E3"/>
    <mergeCell ref="F3:I3"/>
    <mergeCell ref="K3:L3"/>
    <mergeCell ref="P3:R3"/>
    <mergeCell ref="D4:E4"/>
    <mergeCell ref="K4:L4"/>
  </mergeCells>
  <conditionalFormatting sqref="F4:F5 C8:U32 O33">
    <cfRule type="expression" dxfId="26" priority="25">
      <formula>$Q4=""</formula>
    </cfRule>
    <cfRule type="expression" dxfId="25" priority="26">
      <formula>$Q4&gt;0</formula>
    </cfRule>
    <cfRule type="expression" dxfId="24" priority="27">
      <formula>$Q4&lt;0</formula>
    </cfRule>
  </conditionalFormatting>
  <conditionalFormatting sqref="N33:O33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C8:I18">
    <cfRule type="expression" dxfId="21" priority="20">
      <formula>$Q8=""</formula>
    </cfRule>
    <cfRule type="expression" dxfId="20" priority="21">
      <formula>$Q8&gt;0</formula>
    </cfRule>
    <cfRule type="expression" dxfId="19" priority="22">
      <formula>$Q8&lt;0</formula>
    </cfRule>
  </conditionalFormatting>
  <conditionalFormatting sqref="M3 M5">
    <cfRule type="expression" dxfId="18" priority="17">
      <formula>$Q2=""</formula>
    </cfRule>
    <cfRule type="expression" dxfId="17" priority="18">
      <formula>$Q2&gt;0</formula>
    </cfRule>
    <cfRule type="expression" dxfId="16" priority="19">
      <formula>$Q2&lt;0</formula>
    </cfRule>
  </conditionalFormatting>
  <conditionalFormatting sqref="J40">
    <cfRule type="cellIs" dxfId="15" priority="15" stopIfTrue="1" operator="lessThan">
      <formula>0</formula>
    </cfRule>
    <cfRule type="cellIs" dxfId="14" priority="16" stopIfTrue="1" operator="greaterThanOrEqual">
      <formula>0</formula>
    </cfRule>
  </conditionalFormatting>
  <conditionalFormatting sqref="J39">
    <cfRule type="expression" dxfId="13" priority="13" stopIfTrue="1">
      <formula>$J$39&lt;$J$37</formula>
    </cfRule>
    <cfRule type="expression" dxfId="12" priority="14" stopIfTrue="1">
      <formula>$J$39&gt;$J$37</formula>
    </cfRule>
  </conditionalFormatting>
  <conditionalFormatting sqref="F3:I3">
    <cfRule type="expression" dxfId="11" priority="10">
      <formula>$P3=""</formula>
    </cfRule>
    <cfRule type="expression" dxfId="10" priority="11">
      <formula>$P3&gt;0</formula>
    </cfRule>
    <cfRule type="expression" dxfId="9" priority="12">
      <formula>$P3&lt;0</formula>
    </cfRule>
  </conditionalFormatting>
  <conditionalFormatting sqref="M4">
    <cfRule type="expression" dxfId="8" priority="7">
      <formula>$P3=""</formula>
    </cfRule>
    <cfRule type="expression" dxfId="7" priority="8">
      <formula>$P3&gt;0</formula>
    </cfRule>
    <cfRule type="expression" dxfId="6" priority="9">
      <formula>$P3&lt;0</formula>
    </cfRule>
  </conditionalFormatting>
  <conditionalFormatting sqref="C8:C10">
    <cfRule type="expression" dxfId="5" priority="4">
      <formula>$Q8=""</formula>
    </cfRule>
    <cfRule type="expression" dxfId="4" priority="5">
      <formula>$Q8&gt;0</formula>
    </cfRule>
    <cfRule type="expression" dxfId="3" priority="6">
      <formula>$Q8&lt;0</formula>
    </cfRule>
  </conditionalFormatting>
  <conditionalFormatting sqref="C8:C10">
    <cfRule type="expression" dxfId="2" priority="1">
      <formula>$Q8=""</formula>
    </cfRule>
    <cfRule type="expression" dxfId="1" priority="2">
      <formula>$Q8&gt;0</formula>
    </cfRule>
    <cfRule type="expression" dxfId="0" priority="3">
      <formula>$Q8&lt;0</formula>
    </cfRule>
  </conditionalFormatting>
  <hyperlinks>
    <hyperlink ref="N41" r:id="rId1"/>
  </hyperlinks>
  <pageMargins left="0.75" right="0.75" top="1" bottom="1" header="0.5" footer="0.5"/>
  <pageSetup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Liberated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barry</cp:lastModifiedBy>
  <dcterms:created xsi:type="dcterms:W3CDTF">2009-06-06T12:36:30Z</dcterms:created>
  <dcterms:modified xsi:type="dcterms:W3CDTF">2009-06-06T12:42:30Z</dcterms:modified>
</cp:coreProperties>
</file>